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udget\Budget2022\Draft2204\"/>
    </mc:Choice>
  </mc:AlternateContent>
  <xr:revisionPtr revIDLastSave="0" documentId="13_ncr:1_{A5C7AC9C-C3AB-480E-9BA9-411A9E4C1334}" xr6:coauthVersionLast="36" xr6:coauthVersionMax="36" xr10:uidLastSave="{00000000-0000-0000-0000-000000000000}"/>
  <bookViews>
    <workbookView xWindow="0" yWindow="2265" windowWidth="15195" windowHeight="5775" xr2:uid="{00000000-000D-0000-FFFF-FFFF00000000}"/>
  </bookViews>
  <sheets>
    <sheet name="Summary" sheetId="1" r:id="rId1"/>
  </sheets>
  <definedNames>
    <definedName name="_xlnm.Print_Area" localSheetId="0">Summary!$A$1:$H$53</definedName>
  </definedNames>
  <calcPr calcId="191029"/>
</workbook>
</file>

<file path=xl/calcChain.xml><?xml version="1.0" encoding="utf-8"?>
<calcChain xmlns="http://schemas.openxmlformats.org/spreadsheetml/2006/main">
  <c r="D17" i="1" l="1"/>
  <c r="F55" i="1" l="1"/>
  <c r="D56" i="1" l="1"/>
  <c r="D55" i="1"/>
  <c r="D51" i="1" l="1"/>
  <c r="H29" i="1" l="1"/>
  <c r="H12" i="1"/>
  <c r="H38" i="1"/>
  <c r="H30" i="1"/>
  <c r="H9" i="1"/>
  <c r="F17" i="1"/>
  <c r="H14" i="1"/>
  <c r="H33" i="1"/>
  <c r="H34" i="1"/>
  <c r="H37" i="1"/>
  <c r="H45" i="1"/>
  <c r="H46" i="1"/>
  <c r="H10" i="1"/>
  <c r="H11" i="1"/>
  <c r="H13" i="1"/>
  <c r="H15" i="1"/>
  <c r="H49" i="1"/>
  <c r="H48" i="1" s="1"/>
  <c r="H21" i="1"/>
  <c r="H26" i="1"/>
  <c r="H8" i="1"/>
  <c r="H22" i="1"/>
  <c r="H41" i="1"/>
  <c r="H25" i="1"/>
  <c r="H42" i="1"/>
  <c r="F56" i="1"/>
  <c r="G12" i="1" l="1"/>
  <c r="F51" i="1"/>
  <c r="F53" i="1" s="1"/>
  <c r="H44" i="1"/>
  <c r="G15" i="1"/>
  <c r="G8" i="1"/>
  <c r="G14" i="1"/>
  <c r="G13" i="1"/>
  <c r="H24" i="1"/>
  <c r="H20" i="1"/>
  <c r="H28" i="1"/>
  <c r="H40" i="1"/>
  <c r="F57" i="1"/>
  <c r="H36" i="1"/>
  <c r="H32" i="1"/>
  <c r="G10" i="1"/>
  <c r="G9" i="1"/>
  <c r="G11" i="1"/>
  <c r="H17" i="1"/>
  <c r="H55" i="1"/>
  <c r="H56" i="1"/>
  <c r="E15" i="1"/>
  <c r="G40" i="1" l="1"/>
  <c r="H51" i="1"/>
  <c r="H53" i="1" s="1"/>
  <c r="G28" i="1"/>
  <c r="G36" i="1"/>
  <c r="G32" i="1"/>
  <c r="G56" i="1"/>
  <c r="G48" i="1"/>
  <c r="G44" i="1"/>
  <c r="G55" i="1"/>
  <c r="G20" i="1"/>
  <c r="G24" i="1"/>
  <c r="D57" i="1"/>
  <c r="E55" i="1"/>
  <c r="H57" i="1"/>
  <c r="D53" i="1" l="1"/>
  <c r="E56" i="1"/>
</calcChain>
</file>

<file path=xl/sharedStrings.xml><?xml version="1.0" encoding="utf-8"?>
<sst xmlns="http://schemas.openxmlformats.org/spreadsheetml/2006/main" count="48" uniqueCount="32">
  <si>
    <t>Kutztown University</t>
  </si>
  <si>
    <t>Current Unrestricted, Educational &amp; General Fund</t>
  </si>
  <si>
    <t>%</t>
  </si>
  <si>
    <t>Difference</t>
  </si>
  <si>
    <t>Revenues</t>
  </si>
  <si>
    <t>Tuition</t>
  </si>
  <si>
    <t>Instructional Service Fee</t>
  </si>
  <si>
    <t>Other Student Fees</t>
  </si>
  <si>
    <t>State Appropriation</t>
  </si>
  <si>
    <t>Investment Income</t>
  </si>
  <si>
    <t>Total Revenues</t>
  </si>
  <si>
    <t>Expenditures</t>
  </si>
  <si>
    <t>Instruction</t>
  </si>
  <si>
    <t>Salaries &amp; Benefits</t>
  </si>
  <si>
    <t>Operations</t>
  </si>
  <si>
    <t>Academic Support</t>
  </si>
  <si>
    <t>Student Services</t>
  </si>
  <si>
    <t>Operation &amp; Maintenance of Plant</t>
  </si>
  <si>
    <t>General Institutional Support</t>
  </si>
  <si>
    <t>Student Aid</t>
  </si>
  <si>
    <t>Transfers</t>
  </si>
  <si>
    <t>Total Expenditures</t>
  </si>
  <si>
    <t>Surplus/(Deficit)</t>
  </si>
  <si>
    <t>Total University</t>
  </si>
  <si>
    <t>Research &amp; Public Service</t>
  </si>
  <si>
    <t>Carryover Fund Balance</t>
  </si>
  <si>
    <t>Carryforward of Fund Balance</t>
  </si>
  <si>
    <t>Technology Tuition Fee</t>
  </si>
  <si>
    <t>Revised</t>
  </si>
  <si>
    <t>Original</t>
  </si>
  <si>
    <t>Fiscal Year 2021-22 Budget</t>
  </si>
  <si>
    <t>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</si>
</sst>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64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37" fontId="3" fillId="0" borderId="0" xfId="0" applyNumberFormat="1" applyFont="1" applyAlignment="1" applyProtection="1">
      <alignment horizontal="centerContinuous"/>
    </xf>
    <xf numFmtId="37" fontId="3" fillId="0" borderId="0" xfId="0" applyNumberFormat="1" applyFont="1" applyBorder="1" applyAlignment="1" applyProtection="1">
      <alignment horizontal="centerContinuous"/>
    </xf>
    <xf numFmtId="0" fontId="4" fillId="0" borderId="0" xfId="0" applyFont="1" applyAlignment="1">
      <alignment horizontal="centerContinuous"/>
    </xf>
    <xf numFmtId="37" fontId="4" fillId="0" borderId="0" xfId="0" applyNumberFormat="1" applyFont="1" applyAlignment="1" applyProtection="1">
      <alignment horizontal="centerContinuous"/>
    </xf>
    <xf numFmtId="0" fontId="5" fillId="0" borderId="0" xfId="0" applyFont="1"/>
    <xf numFmtId="37" fontId="5" fillId="0" borderId="0" xfId="0" applyNumberFormat="1" applyFont="1" applyAlignment="1" applyProtection="1">
      <alignment horizontal="center"/>
    </xf>
    <xf numFmtId="37" fontId="5" fillId="0" borderId="0" xfId="0" applyNumberFormat="1" applyFont="1" applyProtection="1"/>
    <xf numFmtId="37" fontId="5" fillId="0" borderId="1" xfId="0" applyNumberFormat="1" applyFont="1" applyBorder="1" applyAlignment="1" applyProtection="1">
      <alignment horizontal="center"/>
    </xf>
    <xf numFmtId="37" fontId="5" fillId="0" borderId="1" xfId="0" applyNumberFormat="1" applyFont="1" applyBorder="1" applyProtection="1"/>
    <xf numFmtId="0" fontId="6" fillId="0" borderId="0" xfId="0" applyFont="1" applyAlignment="1">
      <alignment horizontal="left"/>
    </xf>
    <xf numFmtId="0" fontId="4" fillId="0" borderId="0" xfId="0" applyFont="1"/>
    <xf numFmtId="37" fontId="4" fillId="0" borderId="0" xfId="0" applyNumberFormat="1" applyFont="1" applyProtection="1"/>
    <xf numFmtId="0" fontId="4" fillId="0" borderId="0" xfId="0" applyFont="1" applyAlignment="1">
      <alignment horizontal="left"/>
    </xf>
    <xf numFmtId="164" fontId="4" fillId="0" borderId="0" xfId="0" applyNumberFormat="1" applyFont="1" applyProtection="1"/>
    <xf numFmtId="37" fontId="4" fillId="0" borderId="1" xfId="0" applyNumberFormat="1" applyFont="1" applyBorder="1" applyProtection="1"/>
    <xf numFmtId="164" fontId="4" fillId="0" borderId="1" xfId="0" applyNumberFormat="1" applyFont="1" applyBorder="1" applyProtection="1"/>
    <xf numFmtId="0" fontId="6" fillId="0" borderId="0" xfId="0" applyFont="1"/>
    <xf numFmtId="164" fontId="5" fillId="0" borderId="1" xfId="0" applyNumberFormat="1" applyFont="1" applyBorder="1" applyProtection="1"/>
    <xf numFmtId="164" fontId="5" fillId="0" borderId="0" xfId="0" applyNumberFormat="1" applyFont="1" applyProtection="1"/>
    <xf numFmtId="0" fontId="7" fillId="0" borderId="0" xfId="0" applyFont="1"/>
    <xf numFmtId="0" fontId="8" fillId="0" borderId="0" xfId="0" applyFont="1" applyAlignment="1">
      <alignment horizontal="left"/>
    </xf>
    <xf numFmtId="37" fontId="8" fillId="0" borderId="0" xfId="0" applyNumberFormat="1" applyFont="1" applyProtection="1"/>
    <xf numFmtId="10" fontId="8" fillId="0" borderId="0" xfId="0" applyNumberFormat="1" applyFont="1" applyProtection="1"/>
    <xf numFmtId="0" fontId="9" fillId="0" borderId="0" xfId="0" applyFont="1"/>
    <xf numFmtId="0" fontId="10" fillId="0" borderId="0" xfId="0" applyFont="1" applyAlignment="1">
      <alignment horizontal="left"/>
    </xf>
    <xf numFmtId="10" fontId="4" fillId="0" borderId="0" xfId="0" applyNumberFormat="1" applyFont="1" applyProtection="1"/>
    <xf numFmtId="0" fontId="10" fillId="0" borderId="0" xfId="0" applyFont="1"/>
    <xf numFmtId="37" fontId="9" fillId="0" borderId="0" xfId="0" applyNumberFormat="1" applyFont="1" applyProtection="1"/>
    <xf numFmtId="10" fontId="9" fillId="0" borderId="0" xfId="0" applyNumberFormat="1" applyFont="1" applyProtection="1"/>
    <xf numFmtId="0" fontId="11" fillId="0" borderId="0" xfId="0" applyFont="1"/>
    <xf numFmtId="37" fontId="4" fillId="0" borderId="0" xfId="0" applyNumberFormat="1" applyFont="1" applyBorder="1" applyProtection="1"/>
    <xf numFmtId="0" fontId="8" fillId="0" borderId="0" xfId="0" applyFont="1"/>
    <xf numFmtId="0" fontId="12" fillId="0" borderId="0" xfId="0" applyFont="1" applyAlignment="1">
      <alignment horizontal="left"/>
    </xf>
    <xf numFmtId="37" fontId="9" fillId="0" borderId="1" xfId="0" applyNumberFormat="1" applyFont="1" applyBorder="1" applyProtection="1"/>
    <xf numFmtId="0" fontId="5" fillId="0" borderId="0" xfId="0" applyFont="1" applyAlignment="1"/>
    <xf numFmtId="0" fontId="4" fillId="0" borderId="0" xfId="0" applyFont="1" applyAlignment="1"/>
    <xf numFmtId="37" fontId="5" fillId="0" borderId="2" xfId="0" applyNumberFormat="1" applyFont="1" applyBorder="1" applyProtection="1"/>
    <xf numFmtId="10" fontId="5" fillId="0" borderId="2" xfId="0" applyNumberFormat="1" applyFont="1" applyBorder="1" applyProtection="1"/>
    <xf numFmtId="0" fontId="8" fillId="0" borderId="0" xfId="0" applyFont="1" applyAlignment="1">
      <alignment horizontal="right"/>
    </xf>
    <xf numFmtId="10" fontId="8" fillId="0" borderId="1" xfId="0" applyNumberFormat="1" applyFont="1" applyBorder="1" applyProtection="1"/>
    <xf numFmtId="37" fontId="8" fillId="0" borderId="3" xfId="0" applyNumberFormat="1" applyFont="1" applyBorder="1" applyProtection="1"/>
    <xf numFmtId="37" fontId="8" fillId="0" borderId="3" xfId="0" applyNumberFormat="1" applyFont="1" applyBorder="1" applyAlignment="1" applyProtection="1">
      <alignment horizontal="right"/>
    </xf>
    <xf numFmtId="10" fontId="8" fillId="0" borderId="3" xfId="0" applyNumberFormat="1" applyFont="1" applyBorder="1" applyProtection="1"/>
    <xf numFmtId="37" fontId="4" fillId="0" borderId="0" xfId="0" applyNumberFormat="1" applyFont="1" applyAlignment="1" applyProtection="1">
      <alignment horizontal="right"/>
    </xf>
    <xf numFmtId="37" fontId="8" fillId="0" borderId="1" xfId="0" applyNumberFormat="1" applyFont="1" applyBorder="1" applyProtection="1"/>
    <xf numFmtId="37" fontId="0" fillId="0" borderId="0" xfId="0" applyNumberFormat="1"/>
    <xf numFmtId="37" fontId="9" fillId="0" borderId="0" xfId="0" applyNumberFormat="1" applyFont="1" applyFill="1" applyProtection="1"/>
    <xf numFmtId="37" fontId="4" fillId="0" borderId="1" xfId="0" applyNumberFormat="1" applyFont="1" applyFill="1" applyBorder="1" applyProtection="1"/>
    <xf numFmtId="3" fontId="4" fillId="0" borderId="0" xfId="0" applyNumberFormat="1" applyFont="1" applyFill="1"/>
    <xf numFmtId="10" fontId="4" fillId="0" borderId="0" xfId="0" applyNumberFormat="1" applyFont="1" applyBorder="1" applyProtection="1"/>
    <xf numFmtId="164" fontId="8" fillId="0" borderId="1" xfId="0" applyNumberFormat="1" applyFont="1" applyBorder="1" applyProtection="1"/>
    <xf numFmtId="37" fontId="4" fillId="0" borderId="0" xfId="0" applyNumberFormat="1" applyFont="1" applyFill="1" applyProtection="1"/>
    <xf numFmtId="37" fontId="4" fillId="0" borderId="0" xfId="0" applyNumberFormat="1" applyFont="1" applyFill="1" applyBorder="1" applyProtection="1"/>
    <xf numFmtId="10" fontId="9" fillId="0" borderId="0" xfId="0" applyNumberFormat="1" applyFont="1" applyBorder="1" applyProtection="1"/>
    <xf numFmtId="10" fontId="5" fillId="0" borderId="1" xfId="0" applyNumberFormat="1" applyFont="1" applyBorder="1" applyProtection="1"/>
    <xf numFmtId="37" fontId="15" fillId="0" borderId="1" xfId="0" applyNumberFormat="1" applyFont="1" applyBorder="1" applyProtection="1"/>
    <xf numFmtId="37" fontId="5" fillId="0" borderId="0" xfId="0" applyNumberFormat="1" applyFont="1" applyBorder="1" applyAlignment="1" applyProtection="1">
      <alignment horizontal="center"/>
    </xf>
    <xf numFmtId="37" fontId="5" fillId="0" borderId="0" xfId="0" applyNumberFormat="1" applyFont="1" applyBorder="1" applyProtection="1"/>
    <xf numFmtId="37" fontId="8" fillId="0" borderId="0" xfId="0" applyNumberFormat="1" applyFont="1" applyBorder="1" applyProtection="1"/>
    <xf numFmtId="37" fontId="9" fillId="0" borderId="0" xfId="0" applyNumberFormat="1" applyFont="1" applyBorder="1" applyProtection="1"/>
    <xf numFmtId="37" fontId="5" fillId="0" borderId="0" xfId="0" applyNumberFormat="1" applyFont="1" applyFill="1" applyProtection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showGridLines="0" tabSelected="1" workbookViewId="0"/>
  </sheetViews>
  <sheetFormatPr defaultRowHeight="12.75" x14ac:dyDescent="0.2"/>
  <cols>
    <col min="1" max="1" width="3.7109375" customWidth="1"/>
    <col min="2" max="2" width="4.7109375" customWidth="1"/>
    <col min="3" max="3" width="34.7109375" customWidth="1"/>
    <col min="4" max="4" width="15" bestFit="1" customWidth="1"/>
    <col min="5" max="5" width="9.7109375" customWidth="1"/>
    <col min="6" max="6" width="15" bestFit="1" customWidth="1"/>
    <col min="7" max="7" width="9.7109375" customWidth="1"/>
    <col min="8" max="9" width="14.7109375" customWidth="1"/>
  </cols>
  <sheetData>
    <row r="1" spans="1:9" ht="20.25" x14ac:dyDescent="0.3">
      <c r="A1" s="1" t="s">
        <v>0</v>
      </c>
      <c r="B1" s="2"/>
      <c r="C1" s="2"/>
      <c r="D1" s="3"/>
      <c r="E1" s="3"/>
      <c r="F1" s="3"/>
      <c r="G1" s="3"/>
      <c r="H1" s="3"/>
      <c r="I1" s="3"/>
    </row>
    <row r="2" spans="1:9" ht="20.25" x14ac:dyDescent="0.3">
      <c r="A2" s="1" t="s">
        <v>1</v>
      </c>
      <c r="B2" s="2"/>
      <c r="C2" s="2"/>
      <c r="D2" s="3"/>
      <c r="E2" s="3"/>
      <c r="F2" s="3"/>
      <c r="G2" s="3"/>
      <c r="H2" s="3"/>
      <c r="I2" s="3"/>
    </row>
    <row r="3" spans="1:9" ht="20.25" x14ac:dyDescent="0.3">
      <c r="A3" s="1" t="s">
        <v>30</v>
      </c>
      <c r="B3" s="2"/>
      <c r="C3" s="2"/>
      <c r="D3" s="4"/>
      <c r="E3" s="4"/>
      <c r="F3" s="4"/>
      <c r="G3" s="3"/>
      <c r="H3" s="3"/>
      <c r="I3" s="3"/>
    </row>
    <row r="4" spans="1:9" ht="15.75" x14ac:dyDescent="0.25">
      <c r="A4" s="5"/>
      <c r="B4" s="5"/>
      <c r="C4" s="5"/>
      <c r="D4" s="6"/>
      <c r="E4" s="6"/>
      <c r="F4" s="6"/>
      <c r="G4" s="6"/>
      <c r="H4" s="6"/>
      <c r="I4" s="6"/>
    </row>
    <row r="5" spans="1:9" ht="15.75" x14ac:dyDescent="0.25">
      <c r="A5" s="7"/>
      <c r="B5" s="7"/>
      <c r="C5" s="7"/>
      <c r="D5" s="8" t="s">
        <v>31</v>
      </c>
      <c r="E5" s="9"/>
      <c r="F5" s="8" t="s">
        <v>31</v>
      </c>
      <c r="G5" s="9"/>
      <c r="H5" s="9"/>
      <c r="I5" s="9"/>
    </row>
    <row r="6" spans="1:9" ht="15.75" x14ac:dyDescent="0.25">
      <c r="A6" s="7"/>
      <c r="B6" s="7"/>
      <c r="C6" s="7"/>
      <c r="D6" s="10" t="s">
        <v>29</v>
      </c>
      <c r="E6" s="11"/>
      <c r="F6" s="10" t="s">
        <v>28</v>
      </c>
      <c r="G6" s="10" t="s">
        <v>2</v>
      </c>
      <c r="H6" s="10" t="s">
        <v>3</v>
      </c>
      <c r="I6" s="59"/>
    </row>
    <row r="7" spans="1:9" ht="18.75" x14ac:dyDescent="0.3">
      <c r="A7" s="12" t="s">
        <v>4</v>
      </c>
      <c r="B7" s="13"/>
      <c r="C7" s="13"/>
      <c r="D7" s="14"/>
      <c r="E7" s="14"/>
      <c r="F7" s="14"/>
      <c r="G7" s="14"/>
      <c r="H7" s="14"/>
      <c r="I7" s="14"/>
    </row>
    <row r="8" spans="1:9" ht="15.75" x14ac:dyDescent="0.25">
      <c r="A8" s="13"/>
      <c r="B8" s="15" t="s">
        <v>5</v>
      </c>
      <c r="C8" s="13"/>
      <c r="D8" s="54">
        <v>63785939</v>
      </c>
      <c r="E8" s="16">
        <v>0.56093643308017882</v>
      </c>
      <c r="F8" s="54">
        <v>62051155</v>
      </c>
      <c r="G8" s="16">
        <f t="shared" ref="G8:G15" si="0">F8/$F$17</f>
        <v>0.5330546627545335</v>
      </c>
      <c r="H8" s="14">
        <f t="shared" ref="H8:H15" si="1">F8-D8</f>
        <v>-1734784</v>
      </c>
      <c r="I8" s="14"/>
    </row>
    <row r="9" spans="1:9" ht="15.75" x14ac:dyDescent="0.25">
      <c r="A9" s="13"/>
      <c r="B9" s="15" t="s">
        <v>6</v>
      </c>
      <c r="C9" s="13"/>
      <c r="D9" s="54">
        <v>6329493</v>
      </c>
      <c r="E9" s="16">
        <v>4.7679598679077249E-2</v>
      </c>
      <c r="F9" s="54">
        <v>6169026</v>
      </c>
      <c r="G9" s="16">
        <f t="shared" si="0"/>
        <v>5.2995436973799256E-2</v>
      </c>
      <c r="H9" s="14">
        <f t="shared" si="1"/>
        <v>-160467</v>
      </c>
      <c r="I9" s="14"/>
    </row>
    <row r="10" spans="1:9" ht="15.75" x14ac:dyDescent="0.25">
      <c r="A10" s="13"/>
      <c r="B10" s="15" t="s">
        <v>27</v>
      </c>
      <c r="C10" s="13"/>
      <c r="D10" s="54">
        <v>3842262</v>
      </c>
      <c r="E10" s="16">
        <v>3.3341997152616251E-2</v>
      </c>
      <c r="F10" s="54">
        <v>3742324</v>
      </c>
      <c r="G10" s="16">
        <f t="shared" si="0"/>
        <v>3.2148688573777499E-2</v>
      </c>
      <c r="H10" s="14">
        <f>F10-D10</f>
        <v>-99938</v>
      </c>
      <c r="I10" s="14"/>
    </row>
    <row r="11" spans="1:9" ht="15.75" x14ac:dyDescent="0.25">
      <c r="A11" s="13"/>
      <c r="B11" s="15" t="s">
        <v>7</v>
      </c>
      <c r="C11" s="13"/>
      <c r="D11" s="54">
        <v>4394419</v>
      </c>
      <c r="E11" s="16">
        <v>4.0477618743944933E-2</v>
      </c>
      <c r="F11" s="54">
        <v>4328964</v>
      </c>
      <c r="G11" s="16">
        <f t="shared" si="0"/>
        <v>3.7188259349830256E-2</v>
      </c>
      <c r="H11" s="14">
        <f t="shared" si="1"/>
        <v>-65455</v>
      </c>
      <c r="I11" s="14"/>
    </row>
    <row r="12" spans="1:9" ht="15.75" x14ac:dyDescent="0.25">
      <c r="A12" s="13"/>
      <c r="B12" s="15" t="s">
        <v>8</v>
      </c>
      <c r="C12" s="13"/>
      <c r="D12" s="54">
        <v>37410196</v>
      </c>
      <c r="E12" s="16">
        <v>0.28235003078617182</v>
      </c>
      <c r="F12" s="54">
        <v>38925270</v>
      </c>
      <c r="G12" s="16">
        <f t="shared" si="0"/>
        <v>0.33439017650000485</v>
      </c>
      <c r="H12" s="14">
        <f t="shared" si="1"/>
        <v>1515074</v>
      </c>
      <c r="I12" s="14"/>
    </row>
    <row r="13" spans="1:9" ht="15.75" x14ac:dyDescent="0.25">
      <c r="A13" s="13"/>
      <c r="B13" s="15" t="s">
        <v>9</v>
      </c>
      <c r="C13" s="13"/>
      <c r="D13" s="54">
        <v>1190000</v>
      </c>
      <c r="E13" s="16">
        <v>9.2533208280442449E-3</v>
      </c>
      <c r="F13" s="54">
        <v>1190000</v>
      </c>
      <c r="G13" s="16">
        <f t="shared" si="0"/>
        <v>1.0222775848054639E-2</v>
      </c>
      <c r="H13" s="14">
        <f t="shared" si="1"/>
        <v>0</v>
      </c>
      <c r="I13" s="14"/>
    </row>
    <row r="14" spans="1:9" ht="15.75" x14ac:dyDescent="0.25">
      <c r="A14" s="13"/>
      <c r="B14" s="15" t="s">
        <v>26</v>
      </c>
      <c r="C14" s="13"/>
      <c r="D14" s="50">
        <v>0</v>
      </c>
      <c r="E14" s="18">
        <v>0</v>
      </c>
      <c r="F14" s="50">
        <v>0</v>
      </c>
      <c r="G14" s="18">
        <f t="shared" si="0"/>
        <v>0</v>
      </c>
      <c r="H14" s="17">
        <f t="shared" si="1"/>
        <v>0</v>
      </c>
      <c r="I14" s="33"/>
    </row>
    <row r="15" spans="1:9" ht="15.75" hidden="1" x14ac:dyDescent="0.25">
      <c r="A15" s="13"/>
      <c r="B15" s="15" t="s">
        <v>25</v>
      </c>
      <c r="C15" s="13"/>
      <c r="D15" s="17">
        <v>0</v>
      </c>
      <c r="E15" s="18">
        <f t="shared" ref="E15" si="2">D15/$D$17</f>
        <v>0</v>
      </c>
      <c r="F15" s="17">
        <v>0</v>
      </c>
      <c r="G15" s="18">
        <f t="shared" si="0"/>
        <v>0</v>
      </c>
      <c r="H15" s="17">
        <f t="shared" si="1"/>
        <v>0</v>
      </c>
      <c r="I15" s="33"/>
    </row>
    <row r="16" spans="1:9" ht="15.75" x14ac:dyDescent="0.25">
      <c r="A16" s="13"/>
      <c r="B16" s="13"/>
      <c r="C16" s="13"/>
      <c r="D16" s="14"/>
      <c r="E16" s="14"/>
      <c r="F16" s="14"/>
      <c r="G16" s="16"/>
      <c r="H16" s="14"/>
      <c r="I16" s="14"/>
    </row>
    <row r="17" spans="1:9" ht="18.75" x14ac:dyDescent="0.3">
      <c r="A17" s="12" t="s">
        <v>10</v>
      </c>
      <c r="B17" s="19"/>
      <c r="C17" s="7"/>
      <c r="D17" s="11">
        <f>SUM(D8:D15)</f>
        <v>116952309</v>
      </c>
      <c r="E17" s="11"/>
      <c r="F17" s="11">
        <f>SUM(F8:F15)</f>
        <v>116406739</v>
      </c>
      <c r="G17" s="20"/>
      <c r="H17" s="11">
        <f>SUM(H8:H15)</f>
        <v>-545570</v>
      </c>
      <c r="I17" s="60"/>
    </row>
    <row r="18" spans="1:9" ht="7.5" customHeight="1" x14ac:dyDescent="0.3">
      <c r="A18" s="19"/>
      <c r="B18" s="19"/>
      <c r="C18" s="7"/>
      <c r="D18" s="9"/>
      <c r="E18" s="9"/>
      <c r="F18" s="9"/>
      <c r="G18" s="21"/>
      <c r="H18" s="9"/>
      <c r="I18" s="9"/>
    </row>
    <row r="19" spans="1:9" ht="18.75" x14ac:dyDescent="0.3">
      <c r="A19" s="12" t="s">
        <v>11</v>
      </c>
      <c r="B19" s="19"/>
      <c r="C19" s="7"/>
      <c r="D19" s="9"/>
      <c r="E19" s="9"/>
      <c r="F19" s="9"/>
      <c r="G19" s="21"/>
      <c r="H19" s="9"/>
      <c r="I19" s="9"/>
    </row>
    <row r="20" spans="1:9" ht="16.5" x14ac:dyDescent="0.25">
      <c r="A20" s="22"/>
      <c r="B20" s="23" t="s">
        <v>12</v>
      </c>
      <c r="C20" s="22"/>
      <c r="D20" s="9">
        <v>56040698</v>
      </c>
      <c r="E20" s="25">
        <v>0.49790323484560617</v>
      </c>
      <c r="F20" s="9">
        <v>55832868</v>
      </c>
      <c r="G20" s="25">
        <f>F20/$F$51</f>
        <v>0.47963604581346447</v>
      </c>
      <c r="H20" s="24">
        <f>H21+H22</f>
        <v>-207830</v>
      </c>
      <c r="I20" s="24"/>
    </row>
    <row r="21" spans="1:9" ht="16.5" x14ac:dyDescent="0.25">
      <c r="A21" s="26"/>
      <c r="B21" s="26"/>
      <c r="C21" s="27" t="s">
        <v>13</v>
      </c>
      <c r="D21" s="51">
        <v>50506118</v>
      </c>
      <c r="E21" s="14"/>
      <c r="F21" s="51">
        <v>50432695</v>
      </c>
      <c r="G21" s="28"/>
      <c r="H21" s="14">
        <f>F21-D21</f>
        <v>-73423</v>
      </c>
      <c r="I21" s="14"/>
    </row>
    <row r="22" spans="1:9" ht="16.5" x14ac:dyDescent="0.25">
      <c r="A22" s="26"/>
      <c r="B22" s="26"/>
      <c r="C22" s="27" t="s">
        <v>14</v>
      </c>
      <c r="D22" s="51">
        <v>5534580</v>
      </c>
      <c r="E22" s="14"/>
      <c r="F22" s="51">
        <v>5400173</v>
      </c>
      <c r="G22" s="28"/>
      <c r="H22" s="14">
        <f>F22-D22</f>
        <v>-134407</v>
      </c>
      <c r="I22" s="14"/>
    </row>
    <row r="23" spans="1:9" ht="16.5" x14ac:dyDescent="0.25">
      <c r="A23" s="26"/>
      <c r="B23" s="26"/>
      <c r="C23" s="29"/>
      <c r="D23" s="49"/>
      <c r="E23" s="30"/>
      <c r="F23" s="49"/>
      <c r="G23" s="31"/>
      <c r="H23" s="30"/>
      <c r="I23" s="30"/>
    </row>
    <row r="24" spans="1:9" ht="16.5" x14ac:dyDescent="0.25">
      <c r="A24" s="22"/>
      <c r="B24" s="23" t="s">
        <v>24</v>
      </c>
      <c r="C24" s="32"/>
      <c r="D24" s="63">
        <v>888513</v>
      </c>
      <c r="E24" s="25">
        <v>7.2019135435927384E-3</v>
      </c>
      <c r="F24" s="63">
        <v>898644</v>
      </c>
      <c r="G24" s="25">
        <f>F24/$F$51</f>
        <v>7.7198623354615232E-3</v>
      </c>
      <c r="H24" s="24">
        <f>H25+H26</f>
        <v>10131</v>
      </c>
      <c r="I24" s="24"/>
    </row>
    <row r="25" spans="1:9" ht="16.5" x14ac:dyDescent="0.25">
      <c r="A25" s="26"/>
      <c r="B25" s="26"/>
      <c r="C25" s="27" t="s">
        <v>13</v>
      </c>
      <c r="D25" s="51">
        <v>661614</v>
      </c>
      <c r="E25" s="28"/>
      <c r="F25" s="51">
        <v>684735</v>
      </c>
      <c r="G25" s="28"/>
      <c r="H25" s="14">
        <f>F25-D25</f>
        <v>23121</v>
      </c>
      <c r="I25" s="14"/>
    </row>
    <row r="26" spans="1:9" ht="16.5" x14ac:dyDescent="0.25">
      <c r="A26" s="26"/>
      <c r="B26" s="26"/>
      <c r="C26" s="27" t="s">
        <v>14</v>
      </c>
      <c r="D26" s="51">
        <v>226899</v>
      </c>
      <c r="E26" s="28"/>
      <c r="F26" s="51">
        <v>213909</v>
      </c>
      <c r="G26" s="28"/>
      <c r="H26" s="14">
        <f>F26-D26</f>
        <v>-12990</v>
      </c>
      <c r="I26" s="14"/>
    </row>
    <row r="27" spans="1:9" ht="16.5" x14ac:dyDescent="0.25">
      <c r="A27" s="26"/>
      <c r="B27" s="26"/>
      <c r="C27" s="29"/>
      <c r="D27" s="49"/>
      <c r="E27" s="31"/>
      <c r="F27" s="49"/>
      <c r="G27" s="31"/>
      <c r="H27" s="30"/>
      <c r="I27" s="30"/>
    </row>
    <row r="28" spans="1:9" ht="16.5" x14ac:dyDescent="0.25">
      <c r="A28" s="22"/>
      <c r="B28" s="23" t="s">
        <v>15</v>
      </c>
      <c r="C28" s="32"/>
      <c r="D28" s="63">
        <v>7426316</v>
      </c>
      <c r="E28" s="25">
        <v>6.9112285612486141E-2</v>
      </c>
      <c r="F28" s="63">
        <v>7508543</v>
      </c>
      <c r="G28" s="25">
        <f>F28/$F$51</f>
        <v>6.4502648768470353E-2</v>
      </c>
      <c r="H28" s="24">
        <f>H29+H30</f>
        <v>82227</v>
      </c>
      <c r="I28" s="24"/>
    </row>
    <row r="29" spans="1:9" ht="16.5" x14ac:dyDescent="0.25">
      <c r="A29" s="26"/>
      <c r="B29" s="26"/>
      <c r="C29" s="27" t="s">
        <v>13</v>
      </c>
      <c r="D29" s="51">
        <v>6444169</v>
      </c>
      <c r="E29" s="28"/>
      <c r="F29" s="51">
        <v>6399379</v>
      </c>
      <c r="G29" s="28"/>
      <c r="H29" s="14">
        <f>F29-D29</f>
        <v>-44790</v>
      </c>
      <c r="I29" s="14"/>
    </row>
    <row r="30" spans="1:9" ht="16.5" x14ac:dyDescent="0.25">
      <c r="A30" s="26"/>
      <c r="B30" s="26"/>
      <c r="C30" s="27" t="s">
        <v>14</v>
      </c>
      <c r="D30" s="51">
        <v>982147</v>
      </c>
      <c r="E30" s="28"/>
      <c r="F30" s="51">
        <v>1109164</v>
      </c>
      <c r="G30" s="28"/>
      <c r="H30" s="14">
        <f>F30-D30</f>
        <v>127017</v>
      </c>
      <c r="I30" s="14"/>
    </row>
    <row r="31" spans="1:9" ht="16.5" x14ac:dyDescent="0.25">
      <c r="A31" s="26"/>
      <c r="B31" s="26"/>
      <c r="C31" s="29"/>
      <c r="D31" s="49"/>
      <c r="E31" s="31"/>
      <c r="F31" s="49"/>
      <c r="G31" s="31"/>
      <c r="H31" s="30"/>
      <c r="I31" s="30"/>
    </row>
    <row r="32" spans="1:9" ht="16.5" x14ac:dyDescent="0.25">
      <c r="A32" s="22"/>
      <c r="B32" s="23" t="s">
        <v>16</v>
      </c>
      <c r="C32" s="32"/>
      <c r="D32" s="63">
        <v>10505002</v>
      </c>
      <c r="E32" s="25">
        <v>8.3968716273357238E-2</v>
      </c>
      <c r="F32" s="63">
        <v>10648861</v>
      </c>
      <c r="G32" s="25">
        <f>F32/$F$51</f>
        <v>9.1479763899236108E-2</v>
      </c>
      <c r="H32" s="24">
        <f>H33+H34</f>
        <v>143859</v>
      </c>
      <c r="I32" s="24"/>
    </row>
    <row r="33" spans="1:9" ht="16.5" x14ac:dyDescent="0.25">
      <c r="A33" s="26"/>
      <c r="B33" s="26"/>
      <c r="C33" s="27" t="s">
        <v>13</v>
      </c>
      <c r="D33" s="51">
        <v>9318830</v>
      </c>
      <c r="E33" s="28"/>
      <c r="F33" s="51">
        <v>9442649</v>
      </c>
      <c r="G33" s="28"/>
      <c r="H33" s="14">
        <f>F33-D33</f>
        <v>123819</v>
      </c>
      <c r="I33" s="14"/>
    </row>
    <row r="34" spans="1:9" ht="16.5" x14ac:dyDescent="0.25">
      <c r="A34" s="26"/>
      <c r="B34" s="26"/>
      <c r="C34" s="27" t="s">
        <v>14</v>
      </c>
      <c r="D34" s="51">
        <v>1186172</v>
      </c>
      <c r="E34" s="28"/>
      <c r="F34" s="51">
        <v>1206212</v>
      </c>
      <c r="G34" s="28"/>
      <c r="H34" s="14">
        <f>F34-D34</f>
        <v>20040</v>
      </c>
      <c r="I34" s="14"/>
    </row>
    <row r="35" spans="1:9" ht="16.5" x14ac:dyDescent="0.25">
      <c r="A35" s="26"/>
      <c r="B35" s="26"/>
      <c r="C35" s="29"/>
      <c r="D35" s="49"/>
      <c r="E35" s="31"/>
      <c r="F35" s="49"/>
      <c r="G35" s="31"/>
      <c r="H35" s="30"/>
      <c r="I35" s="30"/>
    </row>
    <row r="36" spans="1:9" ht="16.5" x14ac:dyDescent="0.25">
      <c r="A36" s="22"/>
      <c r="B36" s="23" t="s">
        <v>17</v>
      </c>
      <c r="C36" s="32"/>
      <c r="D36" s="63">
        <v>9096881</v>
      </c>
      <c r="E36" s="25">
        <v>7.9578808089453903E-2</v>
      </c>
      <c r="F36" s="63">
        <v>9173470</v>
      </c>
      <c r="G36" s="25">
        <f>F36/$F$51</f>
        <v>7.8805317276347722E-2</v>
      </c>
      <c r="H36" s="24">
        <f>H37+H38</f>
        <v>76589</v>
      </c>
      <c r="I36" s="24"/>
    </row>
    <row r="37" spans="1:9" ht="16.5" x14ac:dyDescent="0.25">
      <c r="A37" s="26"/>
      <c r="B37" s="26"/>
      <c r="C37" s="27" t="s">
        <v>13</v>
      </c>
      <c r="D37" s="51">
        <v>5365516</v>
      </c>
      <c r="E37" s="14"/>
      <c r="F37" s="51">
        <v>5380536</v>
      </c>
      <c r="G37" s="28"/>
      <c r="H37" s="14">
        <f>F37-D37</f>
        <v>15020</v>
      </c>
      <c r="I37" s="14"/>
    </row>
    <row r="38" spans="1:9" ht="16.5" x14ac:dyDescent="0.25">
      <c r="A38" s="26"/>
      <c r="B38" s="26"/>
      <c r="C38" s="27" t="s">
        <v>14</v>
      </c>
      <c r="D38" s="51">
        <v>3731365</v>
      </c>
      <c r="E38" s="14"/>
      <c r="F38" s="51">
        <v>3792934</v>
      </c>
      <c r="G38" s="28"/>
      <c r="H38" s="14">
        <f>F38-D38</f>
        <v>61569</v>
      </c>
      <c r="I38" s="14"/>
    </row>
    <row r="39" spans="1:9" ht="16.5" x14ac:dyDescent="0.25">
      <c r="A39" s="26"/>
      <c r="B39" s="26"/>
      <c r="C39" s="29"/>
      <c r="D39" s="49"/>
      <c r="E39" s="30"/>
      <c r="F39" s="49"/>
      <c r="G39" s="31"/>
      <c r="H39" s="30"/>
      <c r="I39" s="30"/>
    </row>
    <row r="40" spans="1:9" ht="16.5" x14ac:dyDescent="0.25">
      <c r="A40" s="22"/>
      <c r="B40" s="23" t="s">
        <v>18</v>
      </c>
      <c r="C40" s="32"/>
      <c r="D40" s="63">
        <v>19383186</v>
      </c>
      <c r="E40" s="25">
        <v>0.17221746688209505</v>
      </c>
      <c r="F40" s="63">
        <v>18982640</v>
      </c>
      <c r="G40" s="25">
        <f>F40/$F$51</f>
        <v>0.1630716585918621</v>
      </c>
      <c r="H40" s="24">
        <f>H41+H42</f>
        <v>-400546</v>
      </c>
      <c r="I40" s="24"/>
    </row>
    <row r="41" spans="1:9" ht="16.5" x14ac:dyDescent="0.25">
      <c r="A41" s="26"/>
      <c r="B41" s="26"/>
      <c r="C41" s="27" t="s">
        <v>13</v>
      </c>
      <c r="D41" s="51">
        <v>10813199</v>
      </c>
      <c r="E41" s="14"/>
      <c r="F41" s="51">
        <v>10563819</v>
      </c>
      <c r="G41" s="28"/>
      <c r="H41" s="14">
        <f>F41-D41</f>
        <v>-249380</v>
      </c>
      <c r="I41" s="14"/>
    </row>
    <row r="42" spans="1:9" ht="16.5" x14ac:dyDescent="0.25">
      <c r="A42" s="26"/>
      <c r="B42" s="26"/>
      <c r="C42" s="27" t="s">
        <v>14</v>
      </c>
      <c r="D42" s="51">
        <v>8569987</v>
      </c>
      <c r="E42" s="14"/>
      <c r="F42" s="51">
        <v>8418821</v>
      </c>
      <c r="G42" s="28"/>
      <c r="H42" s="14">
        <f>F42-D42</f>
        <v>-151166</v>
      </c>
      <c r="I42" s="14"/>
    </row>
    <row r="43" spans="1:9" ht="16.5" x14ac:dyDescent="0.25">
      <c r="A43" s="26"/>
      <c r="B43" s="26"/>
      <c r="C43" s="29"/>
      <c r="D43" s="49"/>
      <c r="E43" s="30"/>
      <c r="F43" s="49"/>
      <c r="G43" s="31"/>
      <c r="H43" s="30"/>
      <c r="I43" s="30"/>
    </row>
    <row r="44" spans="1:9" ht="16.5" x14ac:dyDescent="0.25">
      <c r="A44" s="22"/>
      <c r="B44" s="23" t="s">
        <v>19</v>
      </c>
      <c r="C44" s="32"/>
      <c r="D44" s="63">
        <v>11401288</v>
      </c>
      <c r="E44" s="25">
        <v>6.4493471848547354E-2</v>
      </c>
      <c r="F44" s="63">
        <v>11151288</v>
      </c>
      <c r="G44" s="25">
        <f>F44/$F$51</f>
        <v>9.5795897177396228E-2</v>
      </c>
      <c r="H44" s="24">
        <f>H45+H46</f>
        <v>-250000</v>
      </c>
      <c r="I44" s="24"/>
    </row>
    <row r="45" spans="1:9" ht="16.5" x14ac:dyDescent="0.25">
      <c r="A45" s="26"/>
      <c r="B45" s="26"/>
      <c r="C45" s="27" t="s">
        <v>13</v>
      </c>
      <c r="D45" s="51">
        <v>1900538</v>
      </c>
      <c r="E45" s="14"/>
      <c r="F45" s="51">
        <v>1900538</v>
      </c>
      <c r="G45" s="28"/>
      <c r="H45" s="14">
        <f>F45-D45</f>
        <v>0</v>
      </c>
      <c r="I45" s="14"/>
    </row>
    <row r="46" spans="1:9" ht="16.5" x14ac:dyDescent="0.25">
      <c r="A46" s="26"/>
      <c r="B46" s="26"/>
      <c r="C46" s="27" t="s">
        <v>14</v>
      </c>
      <c r="D46" s="51">
        <v>9500750</v>
      </c>
      <c r="E46" s="33"/>
      <c r="F46" s="51">
        <v>9250750</v>
      </c>
      <c r="G46" s="52"/>
      <c r="H46" s="33">
        <f>F46-D46</f>
        <v>-250000</v>
      </c>
      <c r="I46" s="33"/>
    </row>
    <row r="47" spans="1:9" ht="16.5" x14ac:dyDescent="0.25">
      <c r="A47" s="26"/>
      <c r="B47" s="26"/>
      <c r="C47" s="27"/>
      <c r="D47" s="49"/>
      <c r="E47" s="30"/>
      <c r="F47" s="49"/>
      <c r="G47" s="31"/>
      <c r="H47" s="30"/>
      <c r="I47" s="30"/>
    </row>
    <row r="48" spans="1:9" ht="16.5" x14ac:dyDescent="0.25">
      <c r="A48" s="26"/>
      <c r="B48" s="34" t="s">
        <v>20</v>
      </c>
      <c r="C48" s="35"/>
      <c r="D48" s="63">
        <v>2210425</v>
      </c>
      <c r="E48" s="25">
        <v>2.5524102904861398E-2</v>
      </c>
      <c r="F48" s="63">
        <v>2210425</v>
      </c>
      <c r="G48" s="25">
        <f>F48/$F$51</f>
        <v>1.898880613776149E-2</v>
      </c>
      <c r="H48" s="24">
        <f>+H49</f>
        <v>0</v>
      </c>
      <c r="I48" s="24"/>
    </row>
    <row r="49" spans="1:9" ht="16.5" x14ac:dyDescent="0.25">
      <c r="A49" s="26"/>
      <c r="B49" s="26"/>
      <c r="C49" s="27" t="s">
        <v>14</v>
      </c>
      <c r="D49" s="55">
        <v>2210425</v>
      </c>
      <c r="E49" s="33"/>
      <c r="F49" s="55">
        <v>2210425</v>
      </c>
      <c r="G49" s="56"/>
      <c r="H49" s="33">
        <f>F49-D49</f>
        <v>0</v>
      </c>
      <c r="I49" s="33"/>
    </row>
    <row r="50" spans="1:9" ht="10.5" customHeight="1" x14ac:dyDescent="0.25">
      <c r="A50" s="13"/>
      <c r="B50" s="7"/>
      <c r="C50" s="7"/>
      <c r="D50" s="11"/>
      <c r="E50" s="11"/>
      <c r="F50" s="58"/>
      <c r="G50" s="57"/>
      <c r="H50" s="11"/>
      <c r="I50" s="60"/>
    </row>
    <row r="51" spans="1:9" ht="24" customHeight="1" x14ac:dyDescent="0.3">
      <c r="A51" s="12" t="s">
        <v>21</v>
      </c>
      <c r="B51" s="37"/>
      <c r="C51" s="7"/>
      <c r="D51" s="47">
        <f>D20+D24+D28+D32+D36+D40+D44+D48+D50</f>
        <v>116952309</v>
      </c>
      <c r="E51" s="53"/>
      <c r="F51" s="47">
        <f>F20+F24+F28+F32+F36+F40+F44+F48+F50</f>
        <v>116406739</v>
      </c>
      <c r="G51" s="53"/>
      <c r="H51" s="47">
        <f>H20+H24+H28+H32+H36+H40+H44+H48+H50</f>
        <v>-545570</v>
      </c>
      <c r="I51" s="61"/>
    </row>
    <row r="52" spans="1:9" ht="8.4499999999999993" customHeight="1" x14ac:dyDescent="0.3">
      <c r="A52" s="19"/>
      <c r="B52" s="38"/>
      <c r="C52" s="13"/>
      <c r="D52" s="14"/>
      <c r="E52" s="14"/>
      <c r="F52" s="14"/>
      <c r="G52" s="28"/>
      <c r="H52" s="14"/>
      <c r="I52" s="14"/>
    </row>
    <row r="53" spans="1:9" ht="19.5" thickBot="1" x14ac:dyDescent="0.35">
      <c r="A53" s="12" t="s">
        <v>22</v>
      </c>
      <c r="B53" s="37"/>
      <c r="C53" s="7"/>
      <c r="D53" s="39">
        <f>D17-D51</f>
        <v>0</v>
      </c>
      <c r="E53" s="39"/>
      <c r="F53" s="39">
        <f>F17-F51</f>
        <v>0</v>
      </c>
      <c r="G53" s="40"/>
      <c r="H53" s="39">
        <f>H17-H51</f>
        <v>0</v>
      </c>
      <c r="I53" s="60"/>
    </row>
    <row r="54" spans="1:9" ht="16.5" hidden="1" thickTop="1" x14ac:dyDescent="0.25">
      <c r="A54" s="13"/>
      <c r="B54" s="13"/>
      <c r="C54" s="41" t="s">
        <v>23</v>
      </c>
      <c r="D54" s="14"/>
      <c r="E54" s="14"/>
      <c r="F54" s="14"/>
      <c r="G54" s="28"/>
      <c r="H54" s="14"/>
      <c r="I54" s="14"/>
    </row>
    <row r="55" spans="1:9" ht="16.5" hidden="1" x14ac:dyDescent="0.25">
      <c r="A55" s="13"/>
      <c r="B55" s="13"/>
      <c r="C55" s="41" t="s">
        <v>13</v>
      </c>
      <c r="D55" s="14">
        <f>+D21+D25+D29+D33+D37+D41+D45+D50</f>
        <v>85009984</v>
      </c>
      <c r="E55" s="25">
        <f>D55/$D$51</f>
        <v>0.72687734621810673</v>
      </c>
      <c r="F55" s="14">
        <f>+F21+F25+F29+F33+F37+F41+F45+F50</f>
        <v>84804351</v>
      </c>
      <c r="G55" s="25">
        <f>F55/$F$51</f>
        <v>0.7285175388342422</v>
      </c>
      <c r="H55" s="30">
        <f>F55-D55</f>
        <v>-205633</v>
      </c>
      <c r="I55" s="30"/>
    </row>
    <row r="56" spans="1:9" ht="16.5" hidden="1" x14ac:dyDescent="0.25">
      <c r="A56" s="13"/>
      <c r="B56" s="13"/>
      <c r="C56" s="41" t="s">
        <v>14</v>
      </c>
      <c r="D56" s="17">
        <f>+D22+D26+D30+D34+D38+D42+D46+D49</f>
        <v>31942325</v>
      </c>
      <c r="E56" s="42">
        <f>D56/$D$51</f>
        <v>0.27312265378189327</v>
      </c>
      <c r="F56" s="17">
        <f>+F22+F26+F30+F34+F38+F42+F46+F49</f>
        <v>31602388</v>
      </c>
      <c r="G56" s="42">
        <f>F56/$F$51</f>
        <v>0.27148246116575775</v>
      </c>
      <c r="H56" s="36">
        <f>F56-D56</f>
        <v>-339937</v>
      </c>
      <c r="I56" s="62"/>
    </row>
    <row r="57" spans="1:9" ht="16.5" hidden="1" thickBot="1" x14ac:dyDescent="0.3">
      <c r="A57" s="13"/>
      <c r="B57" s="13"/>
      <c r="C57" s="13"/>
      <c r="D57" s="43">
        <f>SUM(D55:D56)</f>
        <v>116952309</v>
      </c>
      <c r="E57" s="44"/>
      <c r="F57" s="43">
        <f>SUM(F55:F56)</f>
        <v>116406739</v>
      </c>
      <c r="G57" s="45"/>
      <c r="H57" s="43">
        <f>SUM(H55:H56)</f>
        <v>-545570</v>
      </c>
      <c r="I57" s="61"/>
    </row>
    <row r="58" spans="1:9" ht="16.5" hidden="1" thickTop="1" x14ac:dyDescent="0.25">
      <c r="A58" s="13"/>
      <c r="B58" s="13"/>
      <c r="C58" s="13"/>
      <c r="D58" s="14"/>
      <c r="E58" s="46"/>
      <c r="F58" s="14"/>
      <c r="G58" s="28"/>
      <c r="H58" s="14"/>
      <c r="I58" s="14"/>
    </row>
    <row r="59" spans="1:9" ht="13.5" thickTop="1" x14ac:dyDescent="0.2">
      <c r="F59" s="48"/>
    </row>
    <row r="60" spans="1:9" x14ac:dyDescent="0.2">
      <c r="F60" s="48"/>
    </row>
    <row r="61" spans="1:9" x14ac:dyDescent="0.2">
      <c r="F61" s="48"/>
    </row>
  </sheetData>
  <phoneticPr fontId="13" type="noConversion"/>
  <pageMargins left="0.75" right="0.75" top="0.66" bottom="0.59" header="0.5" footer="0.5"/>
  <pageSetup scale="84" orientation="portrait" r:id="rId1"/>
  <headerFooter alignWithMargins="0"/>
  <cellWatches>
    <cellWatch r="G35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>Kutztown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Silberman</dc:creator>
  <cp:lastModifiedBy>Windows User</cp:lastModifiedBy>
  <cp:lastPrinted>2021-06-01T19:20:04Z</cp:lastPrinted>
  <dcterms:created xsi:type="dcterms:W3CDTF">2005-02-28T14:43:20Z</dcterms:created>
  <dcterms:modified xsi:type="dcterms:W3CDTF">2021-10-25T16:58:47Z</dcterms:modified>
</cp:coreProperties>
</file>